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\Documents\CSURA Agenda &amp; Minutes\2015 Agendas &amp; Minutes\102815 Agenda\"/>
    </mc:Choice>
  </mc:AlternateContent>
  <bookViews>
    <workbookView xWindow="0" yWindow="0" windowWidth="19200" windowHeight="68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9" i="1"/>
  <c r="B48" i="1"/>
  <c r="B41" i="1"/>
  <c r="B40" i="1"/>
  <c r="B38" i="1"/>
  <c r="C13" i="1"/>
  <c r="D13" i="1" s="1"/>
  <c r="C12" i="1"/>
  <c r="E64" i="1" l="1"/>
  <c r="D48" i="1" l="1"/>
  <c r="D41" i="1"/>
  <c r="D40" i="1"/>
  <c r="D42" i="1" l="1"/>
  <c r="D38" i="1"/>
  <c r="D44" i="1" s="1"/>
  <c r="D50" i="1" l="1"/>
  <c r="D49" i="1"/>
  <c r="D12" i="1"/>
  <c r="D14" i="1" s="1"/>
  <c r="D51" i="1" l="1"/>
  <c r="D53" i="1" s="1"/>
  <c r="E61" i="1" s="1"/>
  <c r="D15" i="1"/>
  <c r="D17" i="1" s="1"/>
  <c r="B57" i="1" l="1"/>
  <c r="E57" i="1" s="1"/>
  <c r="E58" i="1" s="1"/>
  <c r="E71" i="1" s="1"/>
  <c r="E67" i="1"/>
  <c r="E68" i="1" s="1"/>
  <c r="B26" i="1"/>
  <c r="D21" i="1"/>
  <c r="D23" i="1" s="1"/>
  <c r="B27" i="1" l="1"/>
  <c r="D30" i="1" s="1"/>
  <c r="D31" i="1"/>
  <c r="D32" i="1" l="1"/>
  <c r="D34" i="1" s="1"/>
</calcChain>
</file>

<file path=xl/sharedStrings.xml><?xml version="1.0" encoding="utf-8"?>
<sst xmlns="http://schemas.openxmlformats.org/spreadsheetml/2006/main" count="72" uniqueCount="70">
  <si>
    <t>GENERAL INFORMATION</t>
  </si>
  <si>
    <t>Address:</t>
  </si>
  <si>
    <t>21st Street and Highway 24</t>
  </si>
  <si>
    <t>Developer:</t>
  </si>
  <si>
    <t>Golden Cycle Investments, LLC</t>
  </si>
  <si>
    <t>69.81 Acres</t>
  </si>
  <si>
    <t>Total URA Land Area:</t>
  </si>
  <si>
    <t>35 acres</t>
  </si>
  <si>
    <t>Developable Land</t>
  </si>
  <si>
    <t>Gross Leaseable Area (GLA)</t>
  </si>
  <si>
    <t>PROJECT COSTS</t>
  </si>
  <si>
    <t>Land Acquisition (35 acres)</t>
  </si>
  <si>
    <t>($5/SF)</t>
  </si>
  <si>
    <t>Hard Costs</t>
  </si>
  <si>
    <t>Quantity</t>
  </si>
  <si>
    <t>Cost</t>
  </si>
  <si>
    <t>Unit Price</t>
  </si>
  <si>
    <t>Site Work/Infrastructure</t>
  </si>
  <si>
    <t xml:space="preserve">Subtotal </t>
  </si>
  <si>
    <t>Contingency</t>
  </si>
  <si>
    <t>Total Hard Costs</t>
  </si>
  <si>
    <t>Soft Costs</t>
  </si>
  <si>
    <t>Design, Engineering, Legal</t>
  </si>
  <si>
    <t>Taxes, Insurance, Const Mgt.</t>
  </si>
  <si>
    <t>% of Hard</t>
  </si>
  <si>
    <t>Subtotal Costs (incl Land)</t>
  </si>
  <si>
    <t>Construction Financing Costs</t>
  </si>
  <si>
    <t>Loan Amount</t>
  </si>
  <si>
    <t>7.5% Interest</t>
  </si>
  <si>
    <t>Term (years)</t>
  </si>
  <si>
    <t>Total Construction Financing</t>
  </si>
  <si>
    <t>Avg. Balance (50%)</t>
  </si>
  <si>
    <t>Subtotal</t>
  </si>
  <si>
    <t>Total Project Cost</t>
  </si>
  <si>
    <t>INCOME</t>
  </si>
  <si>
    <t>Avg, Per SF</t>
  </si>
  <si>
    <t>Total</t>
  </si>
  <si>
    <t>Expense Recovery</t>
  </si>
  <si>
    <t>Operating</t>
  </si>
  <si>
    <t>Vacancy</t>
  </si>
  <si>
    <t>Administration Fee</t>
  </si>
  <si>
    <t>Rental Revenue</t>
  </si>
  <si>
    <t>Size (SF)</t>
  </si>
  <si>
    <t>Total Revenue</t>
  </si>
  <si>
    <t>Operating Expenses</t>
  </si>
  <si>
    <t>EXPENSES</t>
  </si>
  <si>
    <t>Management Fee</t>
  </si>
  <si>
    <t>Net Operating Income (NOI)</t>
  </si>
  <si>
    <t>Permanent Financing</t>
  </si>
  <si>
    <t>Principal</t>
  </si>
  <si>
    <t>Int Rate</t>
  </si>
  <si>
    <t>Amortization</t>
  </si>
  <si>
    <t>Annual Payment</t>
  </si>
  <si>
    <t>Permanent Loan</t>
  </si>
  <si>
    <t>Debt Service Coverage Ratio</t>
  </si>
  <si>
    <t>Sources of Funds</t>
  </si>
  <si>
    <t>Equity (Land)</t>
  </si>
  <si>
    <t>Equity(Cash)</t>
  </si>
  <si>
    <t>TIF Bond (Metro District)</t>
  </si>
  <si>
    <t>Commercial Debt</t>
  </si>
  <si>
    <t>PERFORMANCE INDICATORS</t>
  </si>
  <si>
    <t>Cash on Cash ROI</t>
  </si>
  <si>
    <t>Return on Equity</t>
  </si>
  <si>
    <t>Cash flow per SF</t>
  </si>
  <si>
    <t>Value of Suordinate TIF (12%)</t>
  </si>
  <si>
    <t>SF</t>
  </si>
  <si>
    <t xml:space="preserve">  Building Construction (Avg.)</t>
  </si>
  <si>
    <r>
      <t>Cash Flow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(net income after debt service)</t>
    </r>
  </si>
  <si>
    <t>Debt Service (Permanent)</t>
  </si>
  <si>
    <t>Financing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</si>
</sst>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#,##0.000_);\(#,##0.0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6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37" fontId="0" fillId="0" borderId="0" xfId="0" applyNumberFormat="1"/>
    <xf numFmtId="0" fontId="0" fillId="0" borderId="0" xfId="0" applyAlignment="1">
      <alignment horizontal="right"/>
    </xf>
    <xf numFmtId="37" fontId="0" fillId="0" borderId="1" xfId="0" applyNumberFormat="1" applyBorder="1"/>
    <xf numFmtId="39" fontId="0" fillId="0" borderId="0" xfId="0" applyNumberFormat="1"/>
    <xf numFmtId="0" fontId="1" fillId="0" borderId="0" xfId="0" applyFont="1" applyAlignment="1">
      <alignment horizontal="right"/>
    </xf>
    <xf numFmtId="37" fontId="0" fillId="0" borderId="1" xfId="0" applyNumberFormat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164" fontId="0" fillId="0" borderId="0" xfId="0" applyNumberFormat="1" applyFill="1" applyBorder="1"/>
    <xf numFmtId="3" fontId="0" fillId="0" borderId="1" xfId="0" applyNumberFormat="1" applyBorder="1"/>
    <xf numFmtId="0" fontId="1" fillId="0" borderId="0" xfId="0" applyFont="1"/>
    <xf numFmtId="4" fontId="0" fillId="0" borderId="0" xfId="0" applyNumberFormat="1"/>
    <xf numFmtId="37" fontId="0" fillId="0" borderId="0" xfId="0" applyNumberFormat="1" applyBorder="1"/>
    <xf numFmtId="8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7" fontId="1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view="pageLayout" topLeftCell="A59" zoomScaleNormal="100" workbookViewId="0">
      <selection activeCell="C78" sqref="C78"/>
    </sheetView>
  </sheetViews>
  <sheetFormatPr defaultRowHeight="14.4" x14ac:dyDescent="0.55000000000000004"/>
  <cols>
    <col min="1" max="1" width="27.578125" customWidth="1"/>
    <col min="2" max="2" width="11" bestFit="1" customWidth="1"/>
    <col min="3" max="3" width="10.83984375" bestFit="1" customWidth="1"/>
    <col min="4" max="4" width="18.578125" bestFit="1" customWidth="1"/>
    <col min="5" max="5" width="16.26171875" customWidth="1"/>
  </cols>
  <sheetData>
    <row r="1" spans="1:5" x14ac:dyDescent="0.55000000000000004">
      <c r="A1" s="19" t="s">
        <v>0</v>
      </c>
      <c r="B1" s="20"/>
      <c r="C1" s="20"/>
      <c r="D1" s="20"/>
      <c r="E1" s="20"/>
    </row>
    <row r="2" spans="1:5" x14ac:dyDescent="0.55000000000000004">
      <c r="A2" t="s">
        <v>1</v>
      </c>
      <c r="B2" t="s">
        <v>2</v>
      </c>
    </row>
    <row r="3" spans="1:5" x14ac:dyDescent="0.55000000000000004">
      <c r="A3" t="s">
        <v>3</v>
      </c>
      <c r="B3" t="s">
        <v>4</v>
      </c>
    </row>
    <row r="4" spans="1:5" x14ac:dyDescent="0.55000000000000004">
      <c r="A4" t="s">
        <v>6</v>
      </c>
      <c r="B4" t="s">
        <v>5</v>
      </c>
    </row>
    <row r="5" spans="1:5" x14ac:dyDescent="0.55000000000000004">
      <c r="A5" t="s">
        <v>8</v>
      </c>
      <c r="B5" t="s">
        <v>7</v>
      </c>
      <c r="C5" s="11">
        <v>1524600</v>
      </c>
      <c r="D5" s="22" t="s">
        <v>65</v>
      </c>
    </row>
    <row r="6" spans="1:5" x14ac:dyDescent="0.55000000000000004">
      <c r="A6" t="s">
        <v>9</v>
      </c>
      <c r="B6" s="11">
        <v>217000</v>
      </c>
    </row>
    <row r="8" spans="1:5" x14ac:dyDescent="0.55000000000000004">
      <c r="A8" s="19" t="s">
        <v>10</v>
      </c>
      <c r="B8" s="20"/>
      <c r="C8" s="20"/>
      <c r="D8" s="20"/>
      <c r="E8" s="20"/>
    </row>
    <row r="9" spans="1:5" x14ac:dyDescent="0.55000000000000004">
      <c r="A9" s="2" t="s">
        <v>11</v>
      </c>
      <c r="C9" t="s">
        <v>12</v>
      </c>
      <c r="D9" s="1">
        <v>7623000</v>
      </c>
    </row>
    <row r="10" spans="1:5" x14ac:dyDescent="0.55000000000000004">
      <c r="D10" s="1"/>
    </row>
    <row r="11" spans="1:5" x14ac:dyDescent="0.55000000000000004">
      <c r="A11" s="2" t="s">
        <v>13</v>
      </c>
      <c r="B11" s="3" t="s">
        <v>16</v>
      </c>
      <c r="C11" s="3" t="s">
        <v>14</v>
      </c>
      <c r="D11" s="3" t="s">
        <v>15</v>
      </c>
    </row>
    <row r="12" spans="1:5" x14ac:dyDescent="0.55000000000000004">
      <c r="A12" s="5" t="s">
        <v>66</v>
      </c>
      <c r="B12" s="7">
        <v>147.62672800000001</v>
      </c>
      <c r="C12" s="4">
        <f>PRODUCT(1,B6)</f>
        <v>217000</v>
      </c>
      <c r="D12" s="4">
        <f>PRODUCT(B12,C12)</f>
        <v>32034999.976000004</v>
      </c>
    </row>
    <row r="13" spans="1:5" x14ac:dyDescent="0.55000000000000004">
      <c r="A13" s="5" t="s">
        <v>17</v>
      </c>
      <c r="B13" s="4">
        <v>14.37</v>
      </c>
      <c r="C13" s="4">
        <f>PRODUCT(1,C5)</f>
        <v>1524600</v>
      </c>
      <c r="D13" s="6">
        <f>PRODUCT(B13,C13)</f>
        <v>21908502</v>
      </c>
    </row>
    <row r="14" spans="1:5" x14ac:dyDescent="0.55000000000000004">
      <c r="A14" s="5" t="s">
        <v>18</v>
      </c>
      <c r="B14" s="4"/>
      <c r="C14" s="4"/>
      <c r="D14" s="4">
        <f>SUM(D12:D13)</f>
        <v>53943501.976000004</v>
      </c>
    </row>
    <row r="15" spans="1:5" x14ac:dyDescent="0.55000000000000004">
      <c r="A15" s="5" t="s">
        <v>19</v>
      </c>
      <c r="B15" s="7">
        <v>0.04</v>
      </c>
      <c r="C15" s="4"/>
      <c r="D15" s="4">
        <f>PRODUCT(D14,B15)</f>
        <v>2157740.0790400002</v>
      </c>
    </row>
    <row r="16" spans="1:5" x14ac:dyDescent="0.55000000000000004">
      <c r="B16" s="4"/>
      <c r="C16" s="4"/>
      <c r="D16" s="4"/>
    </row>
    <row r="17" spans="1:4" x14ac:dyDescent="0.55000000000000004">
      <c r="A17" s="8" t="s">
        <v>20</v>
      </c>
      <c r="B17" s="4"/>
      <c r="C17" s="4"/>
      <c r="D17" s="24">
        <f>SUM(D14:D15)</f>
        <v>56101242.055040002</v>
      </c>
    </row>
    <row r="18" spans="1:4" x14ac:dyDescent="0.55000000000000004">
      <c r="B18" s="4"/>
      <c r="C18" s="4"/>
      <c r="D18" s="4"/>
    </row>
    <row r="19" spans="1:4" x14ac:dyDescent="0.55000000000000004">
      <c r="A19" s="2" t="s">
        <v>21</v>
      </c>
      <c r="B19" s="9" t="s">
        <v>24</v>
      </c>
      <c r="C19" s="4"/>
      <c r="D19" s="4"/>
    </row>
    <row r="20" spans="1:4" x14ac:dyDescent="0.55000000000000004">
      <c r="A20" s="5" t="s">
        <v>22</v>
      </c>
      <c r="B20" s="4"/>
      <c r="C20" s="4"/>
      <c r="D20" s="4"/>
    </row>
    <row r="21" spans="1:4" x14ac:dyDescent="0.55000000000000004">
      <c r="A21" s="5" t="s">
        <v>23</v>
      </c>
      <c r="B21" s="7">
        <v>0.11164282</v>
      </c>
      <c r="C21" s="4"/>
      <c r="D21" s="4">
        <f>PRODUCT(B21,D17)</f>
        <v>6263300.8685272615</v>
      </c>
    </row>
    <row r="22" spans="1:4" x14ac:dyDescent="0.55000000000000004">
      <c r="B22" s="4"/>
      <c r="C22" s="4"/>
      <c r="D22" s="4"/>
    </row>
    <row r="23" spans="1:4" x14ac:dyDescent="0.55000000000000004">
      <c r="A23" s="23" t="s">
        <v>25</v>
      </c>
      <c r="B23" s="4"/>
      <c r="C23" s="4"/>
      <c r="D23" s="24">
        <f>SUM(D9,D17,D21)</f>
        <v>69987542.923567265</v>
      </c>
    </row>
    <row r="24" spans="1:4" x14ac:dyDescent="0.55000000000000004">
      <c r="B24" s="4"/>
      <c r="C24" s="4"/>
      <c r="D24" s="4"/>
    </row>
    <row r="25" spans="1:4" x14ac:dyDescent="0.55000000000000004">
      <c r="A25" s="2" t="s">
        <v>26</v>
      </c>
      <c r="B25" s="4"/>
      <c r="C25" s="4"/>
      <c r="D25" s="4"/>
    </row>
    <row r="26" spans="1:4" x14ac:dyDescent="0.55000000000000004">
      <c r="A26" s="5" t="s">
        <v>27</v>
      </c>
      <c r="B26" s="4">
        <f>PRODUCT(1,E61)</f>
        <v>41861278.29099749</v>
      </c>
      <c r="C26" s="4"/>
      <c r="D26" s="4"/>
    </row>
    <row r="27" spans="1:4" x14ac:dyDescent="0.55000000000000004">
      <c r="A27" s="5" t="s">
        <v>31</v>
      </c>
      <c r="B27" s="4">
        <f>PRODUCT(B26,0.5)</f>
        <v>20930639.145498745</v>
      </c>
      <c r="C27" s="4"/>
      <c r="D27" s="4"/>
    </row>
    <row r="28" spans="1:4" x14ac:dyDescent="0.55000000000000004">
      <c r="A28" s="5" t="s">
        <v>28</v>
      </c>
      <c r="B28" s="10">
        <v>7.4999999999999997E-2</v>
      </c>
      <c r="C28" s="4"/>
      <c r="D28" s="4"/>
    </row>
    <row r="29" spans="1:4" x14ac:dyDescent="0.55000000000000004">
      <c r="A29" s="5" t="s">
        <v>29</v>
      </c>
      <c r="B29" s="16">
        <v>3</v>
      </c>
      <c r="C29" s="4"/>
      <c r="D29" s="4"/>
    </row>
    <row r="30" spans="1:4" x14ac:dyDescent="0.55000000000000004">
      <c r="A30" s="5" t="s">
        <v>32</v>
      </c>
      <c r="D30" s="11">
        <f>PRODUCT(B27,B28,B29)</f>
        <v>4709393.8077372173</v>
      </c>
    </row>
    <row r="31" spans="1:4" x14ac:dyDescent="0.55000000000000004">
      <c r="A31" s="5" t="s">
        <v>69</v>
      </c>
      <c r="B31" s="12">
        <v>5.0000000000000001E-3</v>
      </c>
      <c r="D31" s="13">
        <f>PRODUCT(B31,B26)</f>
        <v>209306.39145498746</v>
      </c>
    </row>
    <row r="32" spans="1:4" x14ac:dyDescent="0.55000000000000004">
      <c r="A32" s="8" t="s">
        <v>30</v>
      </c>
      <c r="D32" s="11">
        <f>SUM(D30:D31)</f>
        <v>4918700.1991922045</v>
      </c>
    </row>
    <row r="34" spans="1:5" x14ac:dyDescent="0.55000000000000004">
      <c r="A34" s="8" t="s">
        <v>33</v>
      </c>
      <c r="D34" s="24">
        <f>SUM(D23,D32)</f>
        <v>74906243.122759476</v>
      </c>
    </row>
    <row r="36" spans="1:5" x14ac:dyDescent="0.55000000000000004">
      <c r="A36" s="19" t="s">
        <v>34</v>
      </c>
      <c r="B36" s="20"/>
      <c r="C36" s="20"/>
      <c r="D36" s="20"/>
      <c r="E36" s="20"/>
    </row>
    <row r="37" spans="1:5" x14ac:dyDescent="0.55000000000000004">
      <c r="B37" s="5" t="s">
        <v>42</v>
      </c>
      <c r="C37" s="5" t="s">
        <v>35</v>
      </c>
      <c r="D37" s="5" t="s">
        <v>36</v>
      </c>
    </row>
    <row r="38" spans="1:5" x14ac:dyDescent="0.55000000000000004">
      <c r="A38" s="14" t="s">
        <v>41</v>
      </c>
      <c r="B38" s="11">
        <f>PRODUCT(1,B6)</f>
        <v>217000</v>
      </c>
      <c r="C38" s="15">
        <v>18.944424000000001</v>
      </c>
      <c r="D38" s="11">
        <f>PRODUCT(B38,C38)</f>
        <v>4110940.0080000004</v>
      </c>
    </row>
    <row r="39" spans="1:5" x14ac:dyDescent="0.55000000000000004">
      <c r="A39" s="14" t="s">
        <v>37</v>
      </c>
      <c r="B39" s="11"/>
    </row>
    <row r="40" spans="1:5" x14ac:dyDescent="0.55000000000000004">
      <c r="A40" s="5" t="s">
        <v>38</v>
      </c>
      <c r="B40" s="11">
        <f>PRODUCT(1,B6)</f>
        <v>217000</v>
      </c>
      <c r="C40">
        <v>8.5</v>
      </c>
      <c r="D40" s="11">
        <f>PRODUCT(B40,C40)</f>
        <v>1844500</v>
      </c>
    </row>
    <row r="41" spans="1:5" x14ac:dyDescent="0.55000000000000004">
      <c r="A41" s="5" t="s">
        <v>40</v>
      </c>
      <c r="B41" s="11">
        <f>PRODUCT(1,B6)</f>
        <v>217000</v>
      </c>
      <c r="C41">
        <v>0.35</v>
      </c>
      <c r="D41" s="13">
        <f>PRODUCT(B41,C41)</f>
        <v>75950</v>
      </c>
    </row>
    <row r="42" spans="1:5" x14ac:dyDescent="0.55000000000000004">
      <c r="A42" s="5" t="s">
        <v>36</v>
      </c>
      <c r="D42" s="11">
        <f>SUM(D40:D41)</f>
        <v>1920450</v>
      </c>
    </row>
    <row r="44" spans="1:5" x14ac:dyDescent="0.55000000000000004">
      <c r="A44" s="14" t="s">
        <v>43</v>
      </c>
      <c r="D44" s="11">
        <f>SUM(D38,D42)</f>
        <v>6031390.0080000004</v>
      </c>
    </row>
    <row r="45" spans="1:5" x14ac:dyDescent="0.55000000000000004">
      <c r="A45" s="14"/>
      <c r="D45" s="11"/>
    </row>
    <row r="46" spans="1:5" x14ac:dyDescent="0.55000000000000004">
      <c r="A46" s="19" t="s">
        <v>45</v>
      </c>
      <c r="B46" s="20"/>
      <c r="C46" s="20"/>
      <c r="D46" s="20"/>
      <c r="E46" s="20"/>
    </row>
    <row r="48" spans="1:5" x14ac:dyDescent="0.55000000000000004">
      <c r="A48" s="5" t="s">
        <v>44</v>
      </c>
      <c r="B48" s="11">
        <f>PRODUCT(1,B6)</f>
        <v>217000</v>
      </c>
      <c r="C48">
        <v>8.5</v>
      </c>
      <c r="D48" s="16">
        <f>-PRODUCT(B48,C48)</f>
        <v>-1844500</v>
      </c>
    </row>
    <row r="49" spans="1:6" x14ac:dyDescent="0.55000000000000004">
      <c r="A49" s="5" t="s">
        <v>39</v>
      </c>
      <c r="B49" s="11">
        <f>PRODUCT(1,B6)</f>
        <v>217000</v>
      </c>
      <c r="C49">
        <v>0.05</v>
      </c>
      <c r="D49" s="16">
        <f>-PRODUCT(D44,C49)</f>
        <v>-301569.50040000002</v>
      </c>
    </row>
    <row r="50" spans="1:6" x14ac:dyDescent="0.55000000000000004">
      <c r="A50" s="5" t="s">
        <v>46</v>
      </c>
      <c r="B50" s="11">
        <f>PRODUCT(1,B6)</f>
        <v>217000</v>
      </c>
      <c r="C50">
        <v>0.02</v>
      </c>
      <c r="D50" s="6">
        <f>-PRODUCT(D44,C50)</f>
        <v>-120627.80016000001</v>
      </c>
    </row>
    <row r="51" spans="1:6" x14ac:dyDescent="0.55000000000000004">
      <c r="D51" s="4">
        <f>SUM(D48:D50)</f>
        <v>-2266697.3005600004</v>
      </c>
    </row>
    <row r="53" spans="1:6" x14ac:dyDescent="0.55000000000000004">
      <c r="A53" s="14" t="s">
        <v>47</v>
      </c>
      <c r="D53" s="11">
        <f>SUM(D44,D51)</f>
        <v>3764692.70744</v>
      </c>
    </row>
    <row r="55" spans="1:6" x14ac:dyDescent="0.55000000000000004">
      <c r="A55" s="14" t="s">
        <v>48</v>
      </c>
    </row>
    <row r="56" spans="1:6" x14ac:dyDescent="0.55000000000000004">
      <c r="B56" s="25" t="s">
        <v>49</v>
      </c>
      <c r="C56" s="25" t="s">
        <v>50</v>
      </c>
      <c r="D56" s="25" t="s">
        <v>51</v>
      </c>
      <c r="E56" s="5" t="s">
        <v>52</v>
      </c>
      <c r="F56" s="5"/>
    </row>
    <row r="57" spans="1:6" x14ac:dyDescent="0.55000000000000004">
      <c r="A57" s="5" t="s">
        <v>68</v>
      </c>
      <c r="B57" s="11">
        <f>PRODUCT(1,E61)</f>
        <v>41861278.29099749</v>
      </c>
      <c r="C57" s="26">
        <v>0.06</v>
      </c>
      <c r="D57" s="25">
        <v>360</v>
      </c>
      <c r="E57" s="4">
        <f>PMT(C57/12,D57,B57,0,0)*12</f>
        <v>-3011754.1659519663</v>
      </c>
    </row>
    <row r="58" spans="1:6" x14ac:dyDescent="0.55000000000000004">
      <c r="A58" s="14" t="s">
        <v>67</v>
      </c>
      <c r="E58" s="11">
        <f>SUM(D53,E57)</f>
        <v>752938.54148803372</v>
      </c>
    </row>
    <row r="60" spans="1:6" x14ac:dyDescent="0.55000000000000004">
      <c r="A60" s="14" t="s">
        <v>53</v>
      </c>
    </row>
    <row r="61" spans="1:6" x14ac:dyDescent="0.55000000000000004">
      <c r="A61" t="s">
        <v>54</v>
      </c>
      <c r="C61">
        <v>1.25</v>
      </c>
      <c r="E61" s="17">
        <f>-PV(C57/12,D57,(D53/C61)/12,0,0)</f>
        <v>41861278.29099749</v>
      </c>
    </row>
    <row r="63" spans="1:6" x14ac:dyDescent="0.55000000000000004">
      <c r="A63" s="14" t="s">
        <v>55</v>
      </c>
    </row>
    <row r="64" spans="1:6" x14ac:dyDescent="0.55000000000000004">
      <c r="A64" s="5" t="s">
        <v>56</v>
      </c>
      <c r="E64" s="4">
        <f>PRODUCT(1,D9)</f>
        <v>7623000</v>
      </c>
    </row>
    <row r="65" spans="1:5" x14ac:dyDescent="0.55000000000000004">
      <c r="A65" s="5" t="s">
        <v>57</v>
      </c>
      <c r="E65" s="4">
        <v>11644290</v>
      </c>
    </row>
    <row r="66" spans="1:5" x14ac:dyDescent="0.55000000000000004">
      <c r="A66" s="5" t="s">
        <v>58</v>
      </c>
      <c r="E66" s="4">
        <v>13777675</v>
      </c>
    </row>
    <row r="67" spans="1:5" x14ac:dyDescent="0.55000000000000004">
      <c r="A67" s="5" t="s">
        <v>59</v>
      </c>
      <c r="E67" s="6">
        <f>PRODUCT(1,E61)</f>
        <v>41861278.29099749</v>
      </c>
    </row>
    <row r="68" spans="1:5" x14ac:dyDescent="0.55000000000000004">
      <c r="A68" s="5" t="s">
        <v>36</v>
      </c>
      <c r="E68" s="4">
        <f>SUM(E64:E67)</f>
        <v>74906243.29099749</v>
      </c>
    </row>
    <row r="69" spans="1:5" x14ac:dyDescent="0.55000000000000004">
      <c r="A69" s="5" t="s">
        <v>64</v>
      </c>
      <c r="D69" s="11">
        <v>5280065</v>
      </c>
    </row>
    <row r="70" spans="1:5" x14ac:dyDescent="0.55000000000000004">
      <c r="A70" s="21" t="s">
        <v>60</v>
      </c>
      <c r="B70" s="20"/>
      <c r="C70" s="20"/>
      <c r="D70" s="20"/>
      <c r="E70" s="20"/>
    </row>
    <row r="71" spans="1:5" x14ac:dyDescent="0.55000000000000004">
      <c r="A71" s="5" t="s">
        <v>61</v>
      </c>
      <c r="E71" s="18">
        <f>E58/(E65-D69)</f>
        <v>0.11830797017516409</v>
      </c>
    </row>
    <row r="72" spans="1:5" x14ac:dyDescent="0.55000000000000004">
      <c r="A72" s="5" t="s">
        <v>62</v>
      </c>
      <c r="E72" s="18">
        <v>5.3999999999999999E-2</v>
      </c>
    </row>
    <row r="73" spans="1:5" x14ac:dyDescent="0.55000000000000004">
      <c r="A73" s="5" t="s">
        <v>63</v>
      </c>
      <c r="E73" s="17">
        <v>3.47</v>
      </c>
    </row>
  </sheetData>
  <pageMargins left="0.7" right="0.7" top="1.3645833333333333" bottom="0.75" header="0.3" footer="0.3"/>
  <pageSetup orientation="portrait" r:id="rId1"/>
  <headerFooter differentFirst="1">
    <oddFooter>&amp;L2% City Sales Tax Inc.&amp;C2&amp;R10-22-15</oddFooter>
    <firstHeader>&amp;L&amp;"-,Bold"&amp;14GOLD HILL MESA COMMERCIAL AREA
PLAN OF FINANCE SUMMARY
  &amp;12WITH 2% CITY SALES TAX INCREMENT</firstHeader>
    <firstFooter>&amp;L2% City Sales Tax Inc.&amp;C1&amp;R10-22-15</first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Dean Beukema</cp:lastModifiedBy>
  <cp:lastPrinted>2015-10-22T17:18:47Z</cp:lastPrinted>
  <dcterms:created xsi:type="dcterms:W3CDTF">2015-10-21T18:03:23Z</dcterms:created>
  <dcterms:modified xsi:type="dcterms:W3CDTF">2015-10-23T18:36:47Z</dcterms:modified>
</cp:coreProperties>
</file>